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ladimir\Documents\"/>
    </mc:Choice>
  </mc:AlternateContent>
  <bookViews>
    <workbookView xWindow="0" yWindow="0" windowWidth="0" windowHeight="0"/>
  </bookViews>
  <sheets>
    <sheet name="Rekapitulace stavby" sheetId="1" r:id="rId1"/>
    <sheet name="1 - Výměna sportovních 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Výměna sportovních po...'!$C$122:$K$144</definedName>
    <definedName name="_xlnm.Print_Area" localSheetId="1">'1 - Výměna sportovních po...'!$C$4:$J$76,'1 - Výměna sportovních po...'!$C$82:$J$104,'1 - Výměna sportovních po...'!$C$110:$K$144</definedName>
    <definedName name="_xlnm.Print_Titles" localSheetId="1">'1 - Výměna sportovních po...'!$122:$122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4"/>
  <c r="BH144"/>
  <c r="BG144"/>
  <c r="BF144"/>
  <c r="T144"/>
  <c r="T143"/>
  <c r="T142"/>
  <c r="R144"/>
  <c r="R143"/>
  <c r="R142"/>
  <c r="P144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119"/>
  <c r="J20"/>
  <c r="J18"/>
  <c r="E18"/>
  <c r="F120"/>
  <c r="J17"/>
  <c r="J12"/>
  <c r="J117"/>
  <c r="E7"/>
  <c r="E85"/>
  <c i="1" r="L90"/>
  <c r="AM90"/>
  <c r="AM89"/>
  <c r="L89"/>
  <c r="AM87"/>
  <c r="L87"/>
  <c r="L85"/>
  <c r="L84"/>
  <c i="2" r="BK144"/>
  <c r="J144"/>
  <c r="BK141"/>
  <c r="J141"/>
  <c r="BK140"/>
  <c r="J140"/>
  <c r="BK139"/>
  <c r="J139"/>
  <c r="BK137"/>
  <c r="J137"/>
  <c r="BK134"/>
  <c r="J134"/>
  <c r="BK132"/>
  <c r="BK131"/>
  <c r="BK130"/>
  <c r="BK128"/>
  <c r="BK127"/>
  <c r="J126"/>
  <c i="1" r="AS94"/>
  <c i="2" r="J132"/>
  <c r="J131"/>
  <c r="J130"/>
  <c r="J128"/>
  <c r="J127"/>
  <c r="BK126"/>
  <c l="1" r="BK125"/>
  <c r="J125"/>
  <c r="J98"/>
  <c r="P125"/>
  <c r="R125"/>
  <c r="T125"/>
  <c r="BK129"/>
  <c r="J129"/>
  <c r="J99"/>
  <c r="P129"/>
  <c r="R129"/>
  <c r="T129"/>
  <c r="BK136"/>
  <c r="J136"/>
  <c r="J101"/>
  <c r="P136"/>
  <c r="R136"/>
  <c r="T136"/>
  <c r="J89"/>
  <c r="J91"/>
  <c r="J92"/>
  <c r="E113"/>
  <c r="BE127"/>
  <c r="BE131"/>
  <c r="F92"/>
  <c r="BE126"/>
  <c r="BE128"/>
  <c r="BE130"/>
  <c r="BE132"/>
  <c r="BE134"/>
  <c r="BE137"/>
  <c r="BE139"/>
  <c r="BE140"/>
  <c r="BE141"/>
  <c r="BE144"/>
  <c r="BK133"/>
  <c r="J133"/>
  <c r="J100"/>
  <c r="BK143"/>
  <c r="J143"/>
  <c r="J103"/>
  <c r="F36"/>
  <c i="1" r="BC95"/>
  <c r="BC94"/>
  <c r="W32"/>
  <c i="2" r="J34"/>
  <c i="1" r="AW95"/>
  <c i="2" r="F35"/>
  <c i="1" r="BB95"/>
  <c r="BB94"/>
  <c r="AX94"/>
  <c i="2" r="F37"/>
  <c i="1" r="BD95"/>
  <c r="BD94"/>
  <c r="W33"/>
  <c i="2" r="F34"/>
  <c i="1" r="BA95"/>
  <c r="BA94"/>
  <c r="AW94"/>
  <c r="AK30"/>
  <c i="2" l="1" r="P124"/>
  <c r="P123"/>
  <c i="1" r="AU95"/>
  <c i="2" r="T124"/>
  <c r="T123"/>
  <c r="R124"/>
  <c r="R123"/>
  <c r="BK124"/>
  <c r="J124"/>
  <c r="J97"/>
  <c r="BK142"/>
  <c r="J142"/>
  <c r="J102"/>
  <c i="1" r="AU94"/>
  <c r="AY94"/>
  <c r="W30"/>
  <c r="W31"/>
  <c i="2" r="F33"/>
  <c i="1" r="AZ95"/>
  <c r="AZ94"/>
  <c r="W29"/>
  <c i="2" r="J33"/>
  <c i="1" r="AV95"/>
  <c r="AT95"/>
  <c i="2" l="1" r="BK123"/>
  <c r="J123"/>
  <c r="J96"/>
  <c i="1" r="AV94"/>
  <c r="AK29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<sst xmlns="http://schemas.openxmlformats.org/spreadsheetml/2006/main">
  <si>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</si>
  <si>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</si>
  <si>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</si>
  <si>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</si>
  <si>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</si>
  <si>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{32e16ed6-3ab1-463d-aff4-0a69230a4511}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</si>
  <si>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</si>
  <si>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</si>
  <si>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</si>
  <si>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</si>
  <si>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</si>
  <si>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</si>
  <si>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</si>
  <si>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</si>
  <si>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</si>
  <si>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</si>
  <si>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</si>
  <si>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 - výměna sportovních povrchů v areálu ZŠ</t>
  </si>
  <si>
    <t>KSO:</t>
  </si>
  <si>
    <t>CC-CZ:</t>
  </si>
  <si>
    <t>Místo:</t>
  </si>
  <si>
    <t xml:space="preserve"> </t>
  </si>
  <si>
    <t>Datum:</t>
  </si>
  <si>
    <t>19. 3. 2020</t>
  </si>
  <si>
    <t>Zadavatel:</t>
  </si>
  <si>
    <t>IČ:</t>
  </si>
  <si>
    <t>Město Dobříš, Mírové náměsti č.p. 119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</si>
  <si>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</si>
  <si>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</si>
  <si>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</si>
  <si>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</si>
  <si>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</si>
  <si>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</si>
  <si>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</si>
  <si>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</si>
  <si>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</si>
  <si>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</si>
  <si>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</si>
  <si>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</si>
  <si>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</si>
  <si>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</si>
  <si>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</si>
  <si>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</si>
  <si>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</si>
  <si>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</si>
  <si>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</si>
  <si>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</si>
  <si>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</si>
  <si>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</si>
  <si>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</si>
  <si>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</si>
  <si>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</si>
  <si>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</si>
  <si>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</si>
  <si>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</si>
  <si>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</si>
  <si>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</si>
  <si>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</si>
  <si>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</si>
  <si>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</si>
  <si>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</si>
  <si>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</si>
  <si>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</si>
  <si>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</si>
  <si>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</si>
  <si>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</si>
  <si>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</si>
  <si>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</si>
  <si>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</si>
  <si>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</si>
  <si>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</si>
  <si>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</si>
  <si>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</si>
  <si>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</si>
  <si>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</si>
  <si>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</si>
  <si>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</si>
  <si>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</si>
  <si>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</si>
  <si>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</si>
  <si>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Výměna sportovních povrchů</t>
  </si>
  <si>
    <t>STA</t>
  </si>
  <si>
    <t>{1ba5449a-a6f1-42d5-9213-da36742e1995}</t>
  </si>
  <si>
    <t>2</t>
  </si>
  <si>
    <t>KRYCÍ LIST SOUPISU PRACÍ</t>
  </si>
  <si>
    <t>Objekt:</t>
  </si>
  <si>
    <t>1 - Výměna sportovních povrchů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</si>
  <si>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</si>
  <si>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</si>
  <si>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</si>
  <si>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</si>
  <si>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</si>
  <si>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</si>
  <si>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</si>
  <si>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</si>
  <si>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</si>
  <si>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</si>
  <si>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</si>
  <si>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</si>
  <si>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</si>
  <si>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</si>
  <si>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</si>
  <si>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</si>
  <si>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</si>
  <si>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</si>
  <si>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</si>
  <si>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</si>
  <si>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</si>
  <si>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</si>
  <si>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</si>
  <si>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</si>
  <si>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</si>
  <si>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</si>
  <si>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</si>
  <si>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</si>
  <si>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</si>
  <si>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</si>
  <si>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113102111</t>
  </si>
  <si>
    <t>Odstranění umělého trávníku ze sportovních povrchů z tenisového kurtu výšky vlasu do 15 mm</t>
  </si>
  <si>
    <t>m2</t>
  </si>
  <si>
    <t>CS ÚRS 2020 01</t>
  </si>
  <si>
    <t>4</t>
  </si>
  <si>
    <t>-566247702</t>
  </si>
  <si>
    <t>113102311</t>
  </si>
  <si>
    <t>Odstranění umělého trávníku ze sportovních povrchů z fotbalového hřiště výšky vlasu do 40 mm</t>
  </si>
  <si>
    <t>1703180101</t>
  </si>
  <si>
    <t>3</t>
  </si>
  <si>
    <t>11312 R</t>
  </si>
  <si>
    <t>Odstranění tartanu</t>
  </si>
  <si>
    <t>-47727097</t>
  </si>
  <si>
    <t>5</t>
  </si>
  <si>
    <t>Komunikace pozemní</t>
  </si>
  <si>
    <t>589121111</t>
  </si>
  <si>
    <t>Umělý trávník pro sportovní povrchy tenisové kurty včetně zásypu pískem výška vlasu do 15 mm</t>
  </si>
  <si>
    <t>1554467908</t>
  </si>
  <si>
    <t>589169 R</t>
  </si>
  <si>
    <t>Umělý fotbalový trávník 3. generace se zásypem EPDM granulátu, D+M vč. lajn</t>
  </si>
  <si>
    <t>1497571010</t>
  </si>
  <si>
    <t>6</t>
  </si>
  <si>
    <t>589179 R</t>
  </si>
  <si>
    <t>Dvouvrstvý stříkaný tartan - D+M vč. lajn</t>
  </si>
  <si>
    <t>1860158352</t>
  </si>
  <si>
    <t>9</t>
  </si>
  <si>
    <t>Ostatní konstrukce a práce, bourání</t>
  </si>
  <si>
    <t>7</t>
  </si>
  <si>
    <t>936004212</t>
  </si>
  <si>
    <t xml:space="preserve">Udržování dětských pískovišť  s výměnou písku</t>
  </si>
  <si>
    <t>m3</t>
  </si>
  <si>
    <t>-198740377</t>
  </si>
  <si>
    <t>VV</t>
  </si>
  <si>
    <t>8,0*3,0*0,3*2</t>
  </si>
  <si>
    <t>997</t>
  </si>
  <si>
    <t>Přesun sutě</t>
  </si>
  <si>
    <t>8</t>
  </si>
  <si>
    <t>997013509</t>
  </si>
  <si>
    <t xml:space="preserve">Odvoz suti a vybouraných hmot na skládku nebo meziskládku  se složením, na vzdálenost Příplatek k ceně za každý další i započatý 1 km přes 1 km</t>
  </si>
  <si>
    <t>t</t>
  </si>
  <si>
    <t>-660419450</t>
  </si>
  <si>
    <t>145,267*9 'Přepočtené koeficientem množství</t>
  </si>
  <si>
    <t>997013511</t>
  </si>
  <si>
    <t xml:space="preserve">Odvoz suti a vybouraných hmot z meziskládky na skládku  s naložením a se složením, na vzdálenost do 1 km</t>
  </si>
  <si>
    <t>2117200902</t>
  </si>
  <si>
    <t>10</t>
  </si>
  <si>
    <t>997013813</t>
  </si>
  <si>
    <t>Poplatek za uložení stavebního odpadu na skládce (skládkovné) z plastických hmot zatříděného do Katalogu odpadů pod kódem 17 02 03</t>
  </si>
  <si>
    <t>1953267508</t>
  </si>
  <si>
    <t>11</t>
  </si>
  <si>
    <t>997013861</t>
  </si>
  <si>
    <t>Poplatek za uložení stavebního odpadu na recyklační skládce (skládkovné) z prostého betonu zatříděného do Katalogu odpadů pod kódem 17 01 01</t>
  </si>
  <si>
    <t>-652528548</t>
  </si>
  <si>
    <t>VRN</t>
  </si>
  <si>
    <t>Vedlejší rozpočtové náklady</t>
  </si>
  <si>
    <t>VRN3</t>
  </si>
  <si>
    <t>Zařízení staveniště</t>
  </si>
  <si>
    <t>12</t>
  </si>
  <si>
    <t>030001000</t>
  </si>
  <si>
    <t>ks</t>
  </si>
  <si>
    <t>1024</t>
  </si>
  <si>
    <t>404952596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</si>
</sst>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3/2020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Dobříš - výměna sportovních povrchů v areálu ZŠ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19. 3. 2020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Dobříš, Mírové náměsti č.p. 119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6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Výměna sportovních po...'!J30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'1 - Výměna sportovních po...'!P123</f>
        <v>0</v>
      </c>
      <c r="AV95" s="126">
        <f>'1 - Výměna sportovních po...'!J33</f>
        <v>0</v>
      </c>
      <c r="AW95" s="126">
        <f>'1 - Výměna sportovních po...'!J34</f>
        <v>0</v>
      </c>
      <c r="AX95" s="126">
        <f>'1 - Výměna sportovních po...'!J35</f>
        <v>0</v>
      </c>
      <c r="AY95" s="126">
        <f>'1 - Výměna sportovních po...'!J36</f>
        <v>0</v>
      </c>
      <c r="AZ95" s="126">
        <f>'1 - Výměna sportovních po...'!F33</f>
        <v>0</v>
      </c>
      <c r="BA95" s="126">
        <f>'1 - Výměna sportovních po...'!F34</f>
        <v>0</v>
      </c>
      <c r="BB95" s="126">
        <f>'1 - Výměna sportovních po...'!F35</f>
        <v>0</v>
      </c>
      <c r="BC95" s="126">
        <f>'1 - Výměna sportovních po...'!F36</f>
        <v>0</v>
      </c>
      <c r="BD95" s="128">
        <f>'1 - Výměna sportovních po...'!F37</f>
        <v>0</v>
      </c>
      <c r="BE95" s="7"/>
      <c r="BT95" s="129" t="s">
        <v>79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lY8ITlUe31cql+liSqilVGRUICofd83vf+ybXMuNHQHlf5rndJbCKH1xpsmbhojXZlyZWwG4WaKBkSjx9aIE5g==" hashValue="H4OyCMzpYW83VhzBhwufIC0IMbe8l0I3UBA/sT2i5T08wIdVfQ8PNZNn249BscLTq9wsMQ/D7A09htAUTtWAY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Výměna sportovních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83</v>
      </c>
    </row>
    <row r="4" s="1" customFormat="1" ht="24.96" customHeight="1">
      <c r="B4" s="18"/>
      <c r="D4" s="134" t="s">
        <v>84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Dobříš - výměna sportovních povrchů v areálu ZŠ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85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86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19. 3. 2020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">
        <v>26</v>
      </c>
      <c r="F15" s="36"/>
      <c r="G15" s="36"/>
      <c r="H15" s="36"/>
      <c r="I15" s="141" t="s">
        <v>27</v>
      </c>
      <c r="J15" s="140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28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30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27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32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27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33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34</v>
      </c>
      <c r="E30" s="36"/>
      <c r="F30" s="36"/>
      <c r="G30" s="36"/>
      <c r="H30" s="36"/>
      <c r="I30" s="138"/>
      <c r="J30" s="151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36</v>
      </c>
      <c r="G32" s="36"/>
      <c r="H32" s="36"/>
      <c r="I32" s="153" t="s">
        <v>35</v>
      </c>
      <c r="J32" s="152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38</v>
      </c>
      <c r="E33" s="136" t="s">
        <v>39</v>
      </c>
      <c r="F33" s="155">
        <f>ROUND((SUM(BE123:BE144)),  2)</f>
        <v>0</v>
      </c>
      <c r="G33" s="36"/>
      <c r="H33" s="36"/>
      <c r="I33" s="156">
        <v>0.20999999999999999</v>
      </c>
      <c r="J33" s="155">
        <f>ROUND(((SUM(BE123:BE144))*I33),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40</v>
      </c>
      <c r="F34" s="155">
        <f>ROUND((SUM(BF123:BF144)),  2)</f>
        <v>0</v>
      </c>
      <c r="G34" s="36"/>
      <c r="H34" s="36"/>
      <c r="I34" s="156">
        <v>0.14999999999999999</v>
      </c>
      <c r="J34" s="155">
        <f>ROUND(((SUM(BF123:BF144))*I34),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41</v>
      </c>
      <c r="F35" s="155">
        <f>ROUND((SUM(BG123:BG144)),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42</v>
      </c>
      <c r="F36" s="155">
        <f>ROUND((SUM(BH123:BH144)),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43</v>
      </c>
      <c r="F37" s="155">
        <f>ROUND((SUM(BI123:BI144)),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51</v>
      </c>
      <c r="E65" s="173"/>
      <c r="F65" s="173"/>
      <c r="G65" s="165" t="s">
        <v>52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Dobříš - výměna sportovních povrchů v areálu ZŠ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1 - Výměna sportovních povrchů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141" t="s">
        <v>22</v>
      </c>
      <c r="J89" s="77" t="str">
        <f>IF(J12="","",J12)</f>
        <v>19. 3. 2020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Město Dobříš, Mírové náměsti č.p. 119</v>
      </c>
      <c r="G91" s="38"/>
      <c r="H91" s="38"/>
      <c r="I91" s="141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1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88</v>
      </c>
      <c r="D94" s="183"/>
      <c r="E94" s="183"/>
      <c r="F94" s="183"/>
      <c r="G94" s="183"/>
      <c r="H94" s="183"/>
      <c r="I94" s="184"/>
      <c r="J94" s="185" t="s">
        <v>89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90</v>
      </c>
      <c r="D96" s="38"/>
      <c r="E96" s="38"/>
      <c r="F96" s="38"/>
      <c r="G96" s="38"/>
      <c r="H96" s="38"/>
      <c r="I96" s="1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87"/>
      <c r="C97" s="188"/>
      <c r="D97" s="189" t="s">
        <v>92</v>
      </c>
      <c r="E97" s="190"/>
      <c r="F97" s="190"/>
      <c r="G97" s="190"/>
      <c r="H97" s="190"/>
      <c r="I97" s="191"/>
      <c r="J97" s="192">
        <f>J124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J125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J129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J133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J136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97</v>
      </c>
      <c r="E102" s="190"/>
      <c r="F102" s="190"/>
      <c r="G102" s="190"/>
      <c r="H102" s="190"/>
      <c r="I102" s="191"/>
      <c r="J102" s="192">
        <f>J142</f>
        <v>0</v>
      </c>
      <c r="K102" s="188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95"/>
      <c r="D103" s="196" t="s">
        <v>98</v>
      </c>
      <c r="E103" s="197"/>
      <c r="F103" s="197"/>
      <c r="G103" s="197"/>
      <c r="H103" s="197"/>
      <c r="I103" s="198"/>
      <c r="J103" s="199">
        <f>J143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177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180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99</v>
      </c>
      <c r="D110" s="38"/>
      <c r="E110" s="38"/>
      <c r="F110" s="38"/>
      <c r="G110" s="38"/>
      <c r="H110" s="38"/>
      <c r="I110" s="1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1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81" t="str">
        <f>E7</f>
        <v>Dobříš - výměna sportovních povrchů v areálu ZŠ</v>
      </c>
      <c r="F113" s="30"/>
      <c r="G113" s="30"/>
      <c r="H113" s="30"/>
      <c r="I113" s="1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85</v>
      </c>
      <c r="D114" s="38"/>
      <c r="E114" s="38"/>
      <c r="F114" s="38"/>
      <c r="G114" s="38"/>
      <c r="H114" s="38"/>
      <c r="I114" s="1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1 - Výměna sportovních povrchů</v>
      </c>
      <c r="F115" s="38"/>
      <c r="G115" s="38"/>
      <c r="H115" s="38"/>
      <c r="I115" s="1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 xml:space="preserve"> </v>
      </c>
      <c r="G117" s="38"/>
      <c r="H117" s="38"/>
      <c r="I117" s="141" t="s">
        <v>22</v>
      </c>
      <c r="J117" s="77" t="str">
        <f>IF(J12="","",J12)</f>
        <v>19. 3. 2020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>Město Dobříš, Mírové náměsti č.p. 119</v>
      </c>
      <c r="G119" s="38"/>
      <c r="H119" s="38"/>
      <c r="I119" s="141" t="s">
        <v>30</v>
      </c>
      <c r="J119" s="34" t="str">
        <f>E21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141" t="s">
        <v>32</v>
      </c>
      <c r="J120" s="34" t="str">
        <f>E24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201"/>
      <c r="B122" s="202"/>
      <c r="C122" s="203" t="s">
        <v>100</v>
      </c>
      <c r="D122" s="204" t="s">
        <v>59</v>
      </c>
      <c r="E122" s="204" t="s">
        <v>55</v>
      </c>
      <c r="F122" s="204" t="s">
        <v>56</v>
      </c>
      <c r="G122" s="204" t="s">
        <v>101</v>
      </c>
      <c r="H122" s="204" t="s">
        <v>102</v>
      </c>
      <c r="I122" s="205" t="s">
        <v>103</v>
      </c>
      <c r="J122" s="204" t="s">
        <v>89</v>
      </c>
      <c r="K122" s="206" t="s">
        <v>104</v>
      </c>
      <c r="L122" s="207"/>
      <c r="M122" s="98" t="s">
        <v>1</v>
      </c>
      <c r="N122" s="99" t="s">
        <v>38</v>
      </c>
      <c r="O122" s="99" t="s">
        <v>105</v>
      </c>
      <c r="P122" s="99" t="s">
        <v>106</v>
      </c>
      <c r="Q122" s="99" t="s">
        <v>107</v>
      </c>
      <c r="R122" s="99" t="s">
        <v>108</v>
      </c>
      <c r="S122" s="99" t="s">
        <v>109</v>
      </c>
      <c r="T122" s="100" t="s">
        <v>110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6"/>
      <c r="B123" s="37"/>
      <c r="C123" s="105" t="s">
        <v>111</v>
      </c>
      <c r="D123" s="38"/>
      <c r="E123" s="38"/>
      <c r="F123" s="38"/>
      <c r="G123" s="38"/>
      <c r="H123" s="38"/>
      <c r="I123" s="138"/>
      <c r="J123" s="208">
        <f>BK123</f>
        <v>0</v>
      </c>
      <c r="K123" s="38"/>
      <c r="L123" s="42"/>
      <c r="M123" s="101"/>
      <c r="N123" s="209"/>
      <c r="O123" s="102"/>
      <c r="P123" s="210">
        <f>P124+P142</f>
        <v>0</v>
      </c>
      <c r="Q123" s="102"/>
      <c r="R123" s="210">
        <f>R124+R142</f>
        <v>143.70262</v>
      </c>
      <c r="S123" s="102"/>
      <c r="T123" s="211">
        <f>T124+T142</f>
        <v>145.267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73</v>
      </c>
      <c r="AU123" s="15" t="s">
        <v>91</v>
      </c>
      <c r="BK123" s="212">
        <f>BK124+BK142</f>
        <v>0</v>
      </c>
    </row>
    <row r="124" s="12" customFormat="1" ht="25.92" customHeight="1">
      <c r="A124" s="12"/>
      <c r="B124" s="213"/>
      <c r="C124" s="214"/>
      <c r="D124" s="215" t="s">
        <v>73</v>
      </c>
      <c r="E124" s="216" t="s">
        <v>112</v>
      </c>
      <c r="F124" s="216" t="s">
        <v>113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P125+P129+P133+P136</f>
        <v>0</v>
      </c>
      <c r="Q124" s="221"/>
      <c r="R124" s="222">
        <f>R125+R129+R133+R136</f>
        <v>143.70262</v>
      </c>
      <c r="S124" s="221"/>
      <c r="T124" s="223">
        <f>T125+T129+T133+T136</f>
        <v>145.267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79</v>
      </c>
      <c r="AT124" s="225" t="s">
        <v>73</v>
      </c>
      <c r="AU124" s="225" t="s">
        <v>74</v>
      </c>
      <c r="AY124" s="224" t="s">
        <v>114</v>
      </c>
      <c r="BK124" s="226">
        <f>BK125+BK129+BK133+BK136</f>
        <v>0</v>
      </c>
    </row>
    <row r="125" s="12" customFormat="1" ht="22.8" customHeight="1">
      <c r="A125" s="12"/>
      <c r="B125" s="213"/>
      <c r="C125" s="214"/>
      <c r="D125" s="215" t="s">
        <v>73</v>
      </c>
      <c r="E125" s="227" t="s">
        <v>79</v>
      </c>
      <c r="F125" s="227" t="s">
        <v>115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SUM(P126:P128)</f>
        <v>0</v>
      </c>
      <c r="Q125" s="221"/>
      <c r="R125" s="222">
        <f>SUM(R126:R128)</f>
        <v>0</v>
      </c>
      <c r="S125" s="221"/>
      <c r="T125" s="223">
        <f>SUM(T126:T128)</f>
        <v>121.21900000000001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79</v>
      </c>
      <c r="AT125" s="225" t="s">
        <v>73</v>
      </c>
      <c r="AU125" s="225" t="s">
        <v>79</v>
      </c>
      <c r="AY125" s="224" t="s">
        <v>114</v>
      </c>
      <c r="BK125" s="226">
        <f>SUM(BK126:BK128)</f>
        <v>0</v>
      </c>
    </row>
    <row r="126" s="2" customFormat="1" ht="21.75" customHeight="1">
      <c r="A126" s="36"/>
      <c r="B126" s="37"/>
      <c r="C126" s="229" t="s">
        <v>79</v>
      </c>
      <c r="D126" s="229" t="s">
        <v>116</v>
      </c>
      <c r="E126" s="230" t="s">
        <v>117</v>
      </c>
      <c r="F126" s="231" t="s">
        <v>118</v>
      </c>
      <c r="G126" s="232" t="s">
        <v>119</v>
      </c>
      <c r="H126" s="233">
        <v>758</v>
      </c>
      <c r="I126" s="234"/>
      <c r="J126" s="235">
        <f>ROUND(I126*H126,2)</f>
        <v>0</v>
      </c>
      <c r="K126" s="231" t="s">
        <v>120</v>
      </c>
      <c r="L126" s="42"/>
      <c r="M126" s="236" t="s">
        <v>1</v>
      </c>
      <c r="N126" s="237" t="s">
        <v>39</v>
      </c>
      <c r="O126" s="89"/>
      <c r="P126" s="238">
        <f>O126*H126</f>
        <v>0</v>
      </c>
      <c r="Q126" s="238">
        <v>0</v>
      </c>
      <c r="R126" s="238">
        <f>Q126*H126</f>
        <v>0</v>
      </c>
      <c r="S126" s="238">
        <v>0.017999999999999999</v>
      </c>
      <c r="T126" s="239">
        <f>S126*H126</f>
        <v>13.643999999999998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0" t="s">
        <v>121</v>
      </c>
      <c r="AT126" s="240" t="s">
        <v>116</v>
      </c>
      <c r="AU126" s="240" t="s">
        <v>83</v>
      </c>
      <c r="AY126" s="15" t="s">
        <v>114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5" t="s">
        <v>79</v>
      </c>
      <c r="BK126" s="241">
        <f>ROUND(I126*H126,2)</f>
        <v>0</v>
      </c>
      <c r="BL126" s="15" t="s">
        <v>121</v>
      </c>
      <c r="BM126" s="240" t="s">
        <v>122</v>
      </c>
    </row>
    <row r="127" s="2" customFormat="1" ht="21.75" customHeight="1">
      <c r="A127" s="36"/>
      <c r="B127" s="37"/>
      <c r="C127" s="229" t="s">
        <v>83</v>
      </c>
      <c r="D127" s="229" t="s">
        <v>116</v>
      </c>
      <c r="E127" s="230" t="s">
        <v>123</v>
      </c>
      <c r="F127" s="231" t="s">
        <v>124</v>
      </c>
      <c r="G127" s="232" t="s">
        <v>119</v>
      </c>
      <c r="H127" s="233">
        <v>1860</v>
      </c>
      <c r="I127" s="234"/>
      <c r="J127" s="235">
        <f>ROUND(I127*H127,2)</f>
        <v>0</v>
      </c>
      <c r="K127" s="231" t="s">
        <v>120</v>
      </c>
      <c r="L127" s="42"/>
      <c r="M127" s="236" t="s">
        <v>1</v>
      </c>
      <c r="N127" s="237" t="s">
        <v>39</v>
      </c>
      <c r="O127" s="89"/>
      <c r="P127" s="238">
        <f>O127*H127</f>
        <v>0</v>
      </c>
      <c r="Q127" s="238">
        <v>0</v>
      </c>
      <c r="R127" s="238">
        <f>Q127*H127</f>
        <v>0</v>
      </c>
      <c r="S127" s="238">
        <v>0.032000000000000001</v>
      </c>
      <c r="T127" s="239">
        <f>S127*H127</f>
        <v>59.520000000000003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40" t="s">
        <v>121</v>
      </c>
      <c r="AT127" s="240" t="s">
        <v>116</v>
      </c>
      <c r="AU127" s="240" t="s">
        <v>83</v>
      </c>
      <c r="AY127" s="15" t="s">
        <v>114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5" t="s">
        <v>79</v>
      </c>
      <c r="BK127" s="241">
        <f>ROUND(I127*H127,2)</f>
        <v>0</v>
      </c>
      <c r="BL127" s="15" t="s">
        <v>121</v>
      </c>
      <c r="BM127" s="240" t="s">
        <v>125</v>
      </c>
    </row>
    <row r="128" s="2" customFormat="1" ht="16.5" customHeight="1">
      <c r="A128" s="36"/>
      <c r="B128" s="37"/>
      <c r="C128" s="229" t="s">
        <v>126</v>
      </c>
      <c r="D128" s="229" t="s">
        <v>116</v>
      </c>
      <c r="E128" s="230" t="s">
        <v>127</v>
      </c>
      <c r="F128" s="231" t="s">
        <v>128</v>
      </c>
      <c r="G128" s="232" t="s">
        <v>119</v>
      </c>
      <c r="H128" s="233">
        <v>1373</v>
      </c>
      <c r="I128" s="234"/>
      <c r="J128" s="235">
        <f>ROUND(I128*H128,2)</f>
        <v>0</v>
      </c>
      <c r="K128" s="231" t="s">
        <v>1</v>
      </c>
      <c r="L128" s="42"/>
      <c r="M128" s="236" t="s">
        <v>1</v>
      </c>
      <c r="N128" s="237" t="s">
        <v>39</v>
      </c>
      <c r="O128" s="89"/>
      <c r="P128" s="238">
        <f>O128*H128</f>
        <v>0</v>
      </c>
      <c r="Q128" s="238">
        <v>0</v>
      </c>
      <c r="R128" s="238">
        <f>Q128*H128</f>
        <v>0</v>
      </c>
      <c r="S128" s="238">
        <v>0.035000000000000003</v>
      </c>
      <c r="T128" s="239">
        <f>S128*H128</f>
        <v>48.055000000000007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0" t="s">
        <v>121</v>
      </c>
      <c r="AT128" s="240" t="s">
        <v>116</v>
      </c>
      <c r="AU128" s="240" t="s">
        <v>83</v>
      </c>
      <c r="AY128" s="15" t="s">
        <v>114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5" t="s">
        <v>79</v>
      </c>
      <c r="BK128" s="241">
        <f>ROUND(I128*H128,2)</f>
        <v>0</v>
      </c>
      <c r="BL128" s="15" t="s">
        <v>121</v>
      </c>
      <c r="BM128" s="240" t="s">
        <v>129</v>
      </c>
    </row>
    <row r="129" s="12" customFormat="1" ht="22.8" customHeight="1">
      <c r="A129" s="12"/>
      <c r="B129" s="213"/>
      <c r="C129" s="214"/>
      <c r="D129" s="215" t="s">
        <v>73</v>
      </c>
      <c r="E129" s="227" t="s">
        <v>130</v>
      </c>
      <c r="F129" s="227" t="s">
        <v>131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SUM(P130:P132)</f>
        <v>0</v>
      </c>
      <c r="Q129" s="221"/>
      <c r="R129" s="222">
        <f>SUM(R130:R132)</f>
        <v>119.65462000000001</v>
      </c>
      <c r="S129" s="221"/>
      <c r="T129" s="22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79</v>
      </c>
      <c r="AT129" s="225" t="s">
        <v>73</v>
      </c>
      <c r="AU129" s="225" t="s">
        <v>79</v>
      </c>
      <c r="AY129" s="224" t="s">
        <v>114</v>
      </c>
      <c r="BK129" s="226">
        <f>SUM(BK130:BK132)</f>
        <v>0</v>
      </c>
    </row>
    <row r="130" s="2" customFormat="1" ht="21.75" customHeight="1">
      <c r="A130" s="36"/>
      <c r="B130" s="37"/>
      <c r="C130" s="229" t="s">
        <v>121</v>
      </c>
      <c r="D130" s="229" t="s">
        <v>116</v>
      </c>
      <c r="E130" s="230" t="s">
        <v>132</v>
      </c>
      <c r="F130" s="231" t="s">
        <v>133</v>
      </c>
      <c r="G130" s="232" t="s">
        <v>119</v>
      </c>
      <c r="H130" s="233">
        <v>758</v>
      </c>
      <c r="I130" s="234"/>
      <c r="J130" s="235">
        <f>ROUND(I130*H130,2)</f>
        <v>0</v>
      </c>
      <c r="K130" s="231" t="s">
        <v>120</v>
      </c>
      <c r="L130" s="42"/>
      <c r="M130" s="236" t="s">
        <v>1</v>
      </c>
      <c r="N130" s="237" t="s">
        <v>39</v>
      </c>
      <c r="O130" s="89"/>
      <c r="P130" s="238">
        <f>O130*H130</f>
        <v>0</v>
      </c>
      <c r="Q130" s="238">
        <v>0.01839</v>
      </c>
      <c r="R130" s="238">
        <f>Q130*H130</f>
        <v>13.93962</v>
      </c>
      <c r="S130" s="238">
        <v>0</v>
      </c>
      <c r="T130" s="23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0" t="s">
        <v>121</v>
      </c>
      <c r="AT130" s="240" t="s">
        <v>116</v>
      </c>
      <c r="AU130" s="240" t="s">
        <v>83</v>
      </c>
      <c r="AY130" s="15" t="s">
        <v>114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5" t="s">
        <v>79</v>
      </c>
      <c r="BK130" s="241">
        <f>ROUND(I130*H130,2)</f>
        <v>0</v>
      </c>
      <c r="BL130" s="15" t="s">
        <v>121</v>
      </c>
      <c r="BM130" s="240" t="s">
        <v>134</v>
      </c>
    </row>
    <row r="131" s="2" customFormat="1" ht="21.75" customHeight="1">
      <c r="A131" s="36"/>
      <c r="B131" s="37"/>
      <c r="C131" s="229" t="s">
        <v>130</v>
      </c>
      <c r="D131" s="229" t="s">
        <v>116</v>
      </c>
      <c r="E131" s="230" t="s">
        <v>135</v>
      </c>
      <c r="F131" s="231" t="s">
        <v>136</v>
      </c>
      <c r="G131" s="232" t="s">
        <v>119</v>
      </c>
      <c r="H131" s="233">
        <v>1860</v>
      </c>
      <c r="I131" s="234"/>
      <c r="J131" s="235">
        <f>ROUND(I131*H131,2)</f>
        <v>0</v>
      </c>
      <c r="K131" s="231" t="s">
        <v>1</v>
      </c>
      <c r="L131" s="42"/>
      <c r="M131" s="236" t="s">
        <v>1</v>
      </c>
      <c r="N131" s="237" t="s">
        <v>39</v>
      </c>
      <c r="O131" s="89"/>
      <c r="P131" s="238">
        <f>O131*H131</f>
        <v>0</v>
      </c>
      <c r="Q131" s="238">
        <v>0.031</v>
      </c>
      <c r="R131" s="238">
        <f>Q131*H131</f>
        <v>57.659999999999997</v>
      </c>
      <c r="S131" s="238">
        <v>0</v>
      </c>
      <c r="T131" s="23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0" t="s">
        <v>121</v>
      </c>
      <c r="AT131" s="240" t="s">
        <v>116</v>
      </c>
      <c r="AU131" s="240" t="s">
        <v>83</v>
      </c>
      <c r="AY131" s="15" t="s">
        <v>114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5" t="s">
        <v>79</v>
      </c>
      <c r="BK131" s="241">
        <f>ROUND(I131*H131,2)</f>
        <v>0</v>
      </c>
      <c r="BL131" s="15" t="s">
        <v>121</v>
      </c>
      <c r="BM131" s="240" t="s">
        <v>137</v>
      </c>
    </row>
    <row r="132" s="2" customFormat="1" ht="16.5" customHeight="1">
      <c r="A132" s="36"/>
      <c r="B132" s="37"/>
      <c r="C132" s="229" t="s">
        <v>138</v>
      </c>
      <c r="D132" s="229" t="s">
        <v>116</v>
      </c>
      <c r="E132" s="230" t="s">
        <v>139</v>
      </c>
      <c r="F132" s="231" t="s">
        <v>140</v>
      </c>
      <c r="G132" s="232" t="s">
        <v>119</v>
      </c>
      <c r="H132" s="233">
        <v>1373</v>
      </c>
      <c r="I132" s="234"/>
      <c r="J132" s="235">
        <f>ROUND(I132*H132,2)</f>
        <v>0</v>
      </c>
      <c r="K132" s="231" t="s">
        <v>1</v>
      </c>
      <c r="L132" s="42"/>
      <c r="M132" s="236" t="s">
        <v>1</v>
      </c>
      <c r="N132" s="237" t="s">
        <v>39</v>
      </c>
      <c r="O132" s="89"/>
      <c r="P132" s="238">
        <f>O132*H132</f>
        <v>0</v>
      </c>
      <c r="Q132" s="238">
        <v>0.035000000000000003</v>
      </c>
      <c r="R132" s="238">
        <f>Q132*H132</f>
        <v>48.055000000000007</v>
      </c>
      <c r="S132" s="238">
        <v>0</v>
      </c>
      <c r="T132" s="23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0" t="s">
        <v>121</v>
      </c>
      <c r="AT132" s="240" t="s">
        <v>116</v>
      </c>
      <c r="AU132" s="240" t="s">
        <v>83</v>
      </c>
      <c r="AY132" s="15" t="s">
        <v>114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5" t="s">
        <v>79</v>
      </c>
      <c r="BK132" s="241">
        <f>ROUND(I132*H132,2)</f>
        <v>0</v>
      </c>
      <c r="BL132" s="15" t="s">
        <v>121</v>
      </c>
      <c r="BM132" s="240" t="s">
        <v>141</v>
      </c>
    </row>
    <row r="133" s="12" customFormat="1" ht="22.8" customHeight="1">
      <c r="A133" s="12"/>
      <c r="B133" s="213"/>
      <c r="C133" s="214"/>
      <c r="D133" s="215" t="s">
        <v>73</v>
      </c>
      <c r="E133" s="227" t="s">
        <v>142</v>
      </c>
      <c r="F133" s="227" t="s">
        <v>143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24.047999999999998</v>
      </c>
      <c r="S133" s="221"/>
      <c r="T133" s="223">
        <f>SUM(T134:T135)</f>
        <v>24.047999999999998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79</v>
      </c>
      <c r="AT133" s="225" t="s">
        <v>73</v>
      </c>
      <c r="AU133" s="225" t="s">
        <v>79</v>
      </c>
      <c r="AY133" s="224" t="s">
        <v>114</v>
      </c>
      <c r="BK133" s="226">
        <f>SUM(BK134:BK135)</f>
        <v>0</v>
      </c>
    </row>
    <row r="134" s="2" customFormat="1" ht="16.5" customHeight="1">
      <c r="A134" s="36"/>
      <c r="B134" s="37"/>
      <c r="C134" s="229" t="s">
        <v>144</v>
      </c>
      <c r="D134" s="229" t="s">
        <v>116</v>
      </c>
      <c r="E134" s="230" t="s">
        <v>145</v>
      </c>
      <c r="F134" s="231" t="s">
        <v>146</v>
      </c>
      <c r="G134" s="232" t="s">
        <v>147</v>
      </c>
      <c r="H134" s="233">
        <v>14.4</v>
      </c>
      <c r="I134" s="234"/>
      <c r="J134" s="235">
        <f>ROUND(I134*H134,2)</f>
        <v>0</v>
      </c>
      <c r="K134" s="231" t="s">
        <v>120</v>
      </c>
      <c r="L134" s="42"/>
      <c r="M134" s="236" t="s">
        <v>1</v>
      </c>
      <c r="N134" s="237" t="s">
        <v>39</v>
      </c>
      <c r="O134" s="89"/>
      <c r="P134" s="238">
        <f>O134*H134</f>
        <v>0</v>
      </c>
      <c r="Q134" s="238">
        <v>1.6699999999999999</v>
      </c>
      <c r="R134" s="238">
        <f>Q134*H134</f>
        <v>24.047999999999998</v>
      </c>
      <c r="S134" s="238">
        <v>1.6699999999999999</v>
      </c>
      <c r="T134" s="239">
        <f>S134*H134</f>
        <v>24.047999999999998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0" t="s">
        <v>121</v>
      </c>
      <c r="AT134" s="240" t="s">
        <v>116</v>
      </c>
      <c r="AU134" s="240" t="s">
        <v>83</v>
      </c>
      <c r="AY134" s="15" t="s">
        <v>114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5" t="s">
        <v>79</v>
      </c>
      <c r="BK134" s="241">
        <f>ROUND(I134*H134,2)</f>
        <v>0</v>
      </c>
      <c r="BL134" s="15" t="s">
        <v>121</v>
      </c>
      <c r="BM134" s="240" t="s">
        <v>148</v>
      </c>
    </row>
    <row r="135" s="13" customFormat="1">
      <c r="A135" s="13"/>
      <c r="B135" s="242"/>
      <c r="C135" s="243"/>
      <c r="D135" s="244" t="s">
        <v>149</v>
      </c>
      <c r="E135" s="245" t="s">
        <v>1</v>
      </c>
      <c r="F135" s="246" t="s">
        <v>150</v>
      </c>
      <c r="G135" s="243"/>
      <c r="H135" s="247">
        <v>14.4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149</v>
      </c>
      <c r="AU135" s="253" t="s">
        <v>83</v>
      </c>
      <c r="AV135" s="13" t="s">
        <v>83</v>
      </c>
      <c r="AW135" s="13" t="s">
        <v>31</v>
      </c>
      <c r="AX135" s="13" t="s">
        <v>79</v>
      </c>
      <c r="AY135" s="253" t="s">
        <v>114</v>
      </c>
    </row>
    <row r="136" s="12" customFormat="1" ht="22.8" customHeight="1">
      <c r="A136" s="12"/>
      <c r="B136" s="213"/>
      <c r="C136" s="214"/>
      <c r="D136" s="215" t="s">
        <v>73</v>
      </c>
      <c r="E136" s="227" t="s">
        <v>151</v>
      </c>
      <c r="F136" s="227" t="s">
        <v>152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SUM(P137:P141)</f>
        <v>0</v>
      </c>
      <c r="Q136" s="221"/>
      <c r="R136" s="222">
        <f>SUM(R137:R141)</f>
        <v>0</v>
      </c>
      <c r="S136" s="221"/>
      <c r="T136" s="22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79</v>
      </c>
      <c r="AT136" s="225" t="s">
        <v>73</v>
      </c>
      <c r="AU136" s="225" t="s">
        <v>79</v>
      </c>
      <c r="AY136" s="224" t="s">
        <v>114</v>
      </c>
      <c r="BK136" s="226">
        <f>SUM(BK137:BK141)</f>
        <v>0</v>
      </c>
    </row>
    <row r="137" s="2" customFormat="1" ht="33" customHeight="1">
      <c r="A137" s="36"/>
      <c r="B137" s="37"/>
      <c r="C137" s="229" t="s">
        <v>153</v>
      </c>
      <c r="D137" s="229" t="s">
        <v>116</v>
      </c>
      <c r="E137" s="230" t="s">
        <v>154</v>
      </c>
      <c r="F137" s="231" t="s">
        <v>155</v>
      </c>
      <c r="G137" s="232" t="s">
        <v>156</v>
      </c>
      <c r="H137" s="233">
        <v>1307.403</v>
      </c>
      <c r="I137" s="234"/>
      <c r="J137" s="235">
        <f>ROUND(I137*H137,2)</f>
        <v>0</v>
      </c>
      <c r="K137" s="231" t="s">
        <v>120</v>
      </c>
      <c r="L137" s="42"/>
      <c r="M137" s="236" t="s">
        <v>1</v>
      </c>
      <c r="N137" s="237" t="s">
        <v>39</v>
      </c>
      <c r="O137" s="89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0" t="s">
        <v>121</v>
      </c>
      <c r="AT137" s="240" t="s">
        <v>116</v>
      </c>
      <c r="AU137" s="240" t="s">
        <v>83</v>
      </c>
      <c r="AY137" s="15" t="s">
        <v>114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5" t="s">
        <v>79</v>
      </c>
      <c r="BK137" s="241">
        <f>ROUND(I137*H137,2)</f>
        <v>0</v>
      </c>
      <c r="BL137" s="15" t="s">
        <v>121</v>
      </c>
      <c r="BM137" s="240" t="s">
        <v>157</v>
      </c>
    </row>
    <row r="138" s="13" customFormat="1">
      <c r="A138" s="13"/>
      <c r="B138" s="242"/>
      <c r="C138" s="243"/>
      <c r="D138" s="244" t="s">
        <v>149</v>
      </c>
      <c r="E138" s="243"/>
      <c r="F138" s="246" t="s">
        <v>158</v>
      </c>
      <c r="G138" s="243"/>
      <c r="H138" s="247">
        <v>1307.403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149</v>
      </c>
      <c r="AU138" s="253" t="s">
        <v>83</v>
      </c>
      <c r="AV138" s="13" t="s">
        <v>83</v>
      </c>
      <c r="AW138" s="13" t="s">
        <v>4</v>
      </c>
      <c r="AX138" s="13" t="s">
        <v>79</v>
      </c>
      <c r="AY138" s="253" t="s">
        <v>114</v>
      </c>
    </row>
    <row r="139" s="2" customFormat="1" ht="33" customHeight="1">
      <c r="A139" s="36"/>
      <c r="B139" s="37"/>
      <c r="C139" s="229" t="s">
        <v>142</v>
      </c>
      <c r="D139" s="229" t="s">
        <v>116</v>
      </c>
      <c r="E139" s="230" t="s">
        <v>159</v>
      </c>
      <c r="F139" s="231" t="s">
        <v>160</v>
      </c>
      <c r="G139" s="232" t="s">
        <v>156</v>
      </c>
      <c r="H139" s="233">
        <v>145.267</v>
      </c>
      <c r="I139" s="234"/>
      <c r="J139" s="235">
        <f>ROUND(I139*H139,2)</f>
        <v>0</v>
      </c>
      <c r="K139" s="231" t="s">
        <v>120</v>
      </c>
      <c r="L139" s="42"/>
      <c r="M139" s="236" t="s">
        <v>1</v>
      </c>
      <c r="N139" s="237" t="s">
        <v>39</v>
      </c>
      <c r="O139" s="89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0" t="s">
        <v>121</v>
      </c>
      <c r="AT139" s="240" t="s">
        <v>116</v>
      </c>
      <c r="AU139" s="240" t="s">
        <v>83</v>
      </c>
      <c r="AY139" s="15" t="s">
        <v>114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5" t="s">
        <v>79</v>
      </c>
      <c r="BK139" s="241">
        <f>ROUND(I139*H139,2)</f>
        <v>0</v>
      </c>
      <c r="BL139" s="15" t="s">
        <v>121</v>
      </c>
      <c r="BM139" s="240" t="s">
        <v>161</v>
      </c>
    </row>
    <row r="140" s="2" customFormat="1" ht="33" customHeight="1">
      <c r="A140" s="36"/>
      <c r="B140" s="37"/>
      <c r="C140" s="229" t="s">
        <v>162</v>
      </c>
      <c r="D140" s="229" t="s">
        <v>116</v>
      </c>
      <c r="E140" s="230" t="s">
        <v>163</v>
      </c>
      <c r="F140" s="231" t="s">
        <v>164</v>
      </c>
      <c r="G140" s="232" t="s">
        <v>156</v>
      </c>
      <c r="H140" s="233">
        <v>121.21899999999999</v>
      </c>
      <c r="I140" s="234"/>
      <c r="J140" s="235">
        <f>ROUND(I140*H140,2)</f>
        <v>0</v>
      </c>
      <c r="K140" s="231" t="s">
        <v>120</v>
      </c>
      <c r="L140" s="42"/>
      <c r="M140" s="236" t="s">
        <v>1</v>
      </c>
      <c r="N140" s="237" t="s">
        <v>39</v>
      </c>
      <c r="O140" s="89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0" t="s">
        <v>121</v>
      </c>
      <c r="AT140" s="240" t="s">
        <v>116</v>
      </c>
      <c r="AU140" s="240" t="s">
        <v>83</v>
      </c>
      <c r="AY140" s="15" t="s">
        <v>114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5" t="s">
        <v>79</v>
      </c>
      <c r="BK140" s="241">
        <f>ROUND(I140*H140,2)</f>
        <v>0</v>
      </c>
      <c r="BL140" s="15" t="s">
        <v>121</v>
      </c>
      <c r="BM140" s="240" t="s">
        <v>165</v>
      </c>
    </row>
    <row r="141" s="2" customFormat="1" ht="33" customHeight="1">
      <c r="A141" s="36"/>
      <c r="B141" s="37"/>
      <c r="C141" s="229" t="s">
        <v>166</v>
      </c>
      <c r="D141" s="229" t="s">
        <v>116</v>
      </c>
      <c r="E141" s="230" t="s">
        <v>167</v>
      </c>
      <c r="F141" s="231" t="s">
        <v>168</v>
      </c>
      <c r="G141" s="232" t="s">
        <v>156</v>
      </c>
      <c r="H141" s="233">
        <v>24.047999999999998</v>
      </c>
      <c r="I141" s="234"/>
      <c r="J141" s="235">
        <f>ROUND(I141*H141,2)</f>
        <v>0</v>
      </c>
      <c r="K141" s="231" t="s">
        <v>120</v>
      </c>
      <c r="L141" s="42"/>
      <c r="M141" s="236" t="s">
        <v>1</v>
      </c>
      <c r="N141" s="237" t="s">
        <v>39</v>
      </c>
      <c r="O141" s="89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0" t="s">
        <v>121</v>
      </c>
      <c r="AT141" s="240" t="s">
        <v>116</v>
      </c>
      <c r="AU141" s="240" t="s">
        <v>83</v>
      </c>
      <c r="AY141" s="15" t="s">
        <v>114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5" t="s">
        <v>79</v>
      </c>
      <c r="BK141" s="241">
        <f>ROUND(I141*H141,2)</f>
        <v>0</v>
      </c>
      <c r="BL141" s="15" t="s">
        <v>121</v>
      </c>
      <c r="BM141" s="240" t="s">
        <v>169</v>
      </c>
    </row>
    <row r="142" s="12" customFormat="1" ht="25.92" customHeight="1">
      <c r="A142" s="12"/>
      <c r="B142" s="213"/>
      <c r="C142" s="214"/>
      <c r="D142" s="215" t="s">
        <v>73</v>
      </c>
      <c r="E142" s="216" t="s">
        <v>170</v>
      </c>
      <c r="F142" s="216" t="s">
        <v>171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P143</f>
        <v>0</v>
      </c>
      <c r="Q142" s="221"/>
      <c r="R142" s="222">
        <f>R143</f>
        <v>0</v>
      </c>
      <c r="S142" s="221"/>
      <c r="T142" s="22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130</v>
      </c>
      <c r="AT142" s="225" t="s">
        <v>73</v>
      </c>
      <c r="AU142" s="225" t="s">
        <v>74</v>
      </c>
      <c r="AY142" s="224" t="s">
        <v>114</v>
      </c>
      <c r="BK142" s="226">
        <f>BK143</f>
        <v>0</v>
      </c>
    </row>
    <row r="143" s="12" customFormat="1" ht="22.8" customHeight="1">
      <c r="A143" s="12"/>
      <c r="B143" s="213"/>
      <c r="C143" s="214"/>
      <c r="D143" s="215" t="s">
        <v>73</v>
      </c>
      <c r="E143" s="227" t="s">
        <v>172</v>
      </c>
      <c r="F143" s="227" t="s">
        <v>173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P144</f>
        <v>0</v>
      </c>
      <c r="Q143" s="221"/>
      <c r="R143" s="222">
        <f>R144</f>
        <v>0</v>
      </c>
      <c r="S143" s="221"/>
      <c r="T143" s="22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130</v>
      </c>
      <c r="AT143" s="225" t="s">
        <v>73</v>
      </c>
      <c r="AU143" s="225" t="s">
        <v>79</v>
      </c>
      <c r="AY143" s="224" t="s">
        <v>114</v>
      </c>
      <c r="BK143" s="226">
        <f>BK144</f>
        <v>0</v>
      </c>
    </row>
    <row r="144" s="2" customFormat="1" ht="16.5" customHeight="1">
      <c r="A144" s="36"/>
      <c r="B144" s="37"/>
      <c r="C144" s="229" t="s">
        <v>174</v>
      </c>
      <c r="D144" s="229" t="s">
        <v>116</v>
      </c>
      <c r="E144" s="230" t="s">
        <v>175</v>
      </c>
      <c r="F144" s="231" t="s">
        <v>173</v>
      </c>
      <c r="G144" s="232" t="s">
        <v>176</v>
      </c>
      <c r="H144" s="233">
        <v>1</v>
      </c>
      <c r="I144" s="234"/>
      <c r="J144" s="235">
        <f>ROUND(I144*H144,2)</f>
        <v>0</v>
      </c>
      <c r="K144" s="231" t="s">
        <v>120</v>
      </c>
      <c r="L144" s="42"/>
      <c r="M144" s="254" t="s">
        <v>1</v>
      </c>
      <c r="N144" s="255" t="s">
        <v>39</v>
      </c>
      <c r="O144" s="256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0" t="s">
        <v>177</v>
      </c>
      <c r="AT144" s="240" t="s">
        <v>116</v>
      </c>
      <c r="AU144" s="240" t="s">
        <v>83</v>
      </c>
      <c r="AY144" s="15" t="s">
        <v>114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5" t="s">
        <v>79</v>
      </c>
      <c r="BK144" s="241">
        <f>ROUND(I144*H144,2)</f>
        <v>0</v>
      </c>
      <c r="BL144" s="15" t="s">
        <v>177</v>
      </c>
      <c r="BM144" s="240" t="s">
        <v>178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177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fhJfWy4p+EzA/3FTU+kw6uy+GUvziBSvEln7KiK5PFAQuhPazOOfX5Ft9GwoNF4JEuHDDOe/kBBWB+4bUlXpGQ==" hashValue="QEDgZL8HqIIw8lScEEiC0tBqePi74sZS5kMRbnffXjDEJEwDRTpX+DF+Hc3D/8+do5Z3RMjFO2huzZfn04qXqA==" algorithmName="SHA-512" password="CC35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Vladimir-PC\Vladimir</dc:creator>
  <cp:lastModifiedBy>Vladimir-PC\Vladimir</cp:lastModifiedBy>
  <dcterms:created xsi:type="dcterms:W3CDTF">2020-03-19T10:56:09Z</dcterms:created>
  <dcterms:modified xsi:type="dcterms:W3CDTF">2020-03-19T10:56:13Z</dcterms:modified>
</cp:coreProperties>
</file>